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60" windowWidth="19410" windowHeight="1095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'1кв'!$A$1:$E$50</definedName>
    <definedName name="_xlnm.Print_Area" localSheetId="1">'2кв'!$A$1:$E$51</definedName>
    <definedName name="_xlnm.Print_Area" localSheetId="2">'3кв'!$A$1:$E$50</definedName>
    <definedName name="_xlnm.Print_Area" localSheetId="3">'4кв'!$A$1:$E$52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E28" i="25" l="1"/>
  <c r="C16" i="26"/>
  <c r="C13" i="26"/>
  <c r="C21" i="26"/>
  <c r="C22" i="26" s="1"/>
  <c r="C17" i="26"/>
  <c r="C20" i="26"/>
  <c r="C19" i="26"/>
  <c r="C15" i="26"/>
  <c r="C14" i="26"/>
  <c r="C9" i="26"/>
  <c r="C10" i="26"/>
  <c r="C11" i="26" s="1"/>
  <c r="C8" i="26"/>
  <c r="C6" i="26"/>
  <c r="C27" i="26"/>
  <c r="B46" i="25" l="1"/>
  <c r="E26" i="25"/>
  <c r="B49" i="25"/>
  <c r="F20" i="25"/>
  <c r="E22" i="25" s="1"/>
  <c r="E23" i="25" l="1"/>
  <c r="B51" i="25" s="1"/>
  <c r="B52" i="25" s="1"/>
  <c r="B50" i="24"/>
  <c r="B47" i="24"/>
  <c r="B44" i="24"/>
  <c r="B48" i="23" l="1"/>
  <c r="F20" i="24" l="1"/>
  <c r="E22" i="24" s="1"/>
  <c r="F20" i="23"/>
  <c r="E22" i="23" s="1"/>
  <c r="E23" i="24" l="1"/>
  <c r="E26" i="24" s="1"/>
  <c r="B49" i="24" s="1"/>
  <c r="E23" i="23"/>
  <c r="E27" i="23" s="1"/>
  <c r="B50" i="23" s="1"/>
  <c r="F20" i="22"/>
  <c r="E23" i="22" s="1"/>
  <c r="E22" i="22" l="1"/>
  <c r="E26" i="22" s="1"/>
  <c r="B49" i="22" s="1"/>
  <c r="B50" i="22" l="1"/>
  <c r="B45" i="23" s="1"/>
  <c r="B51" i="23" s="1"/>
</calcChain>
</file>

<file path=xl/sharedStrings.xml><?xml version="1.0" encoding="utf-8"?>
<sst xmlns="http://schemas.openxmlformats.org/spreadsheetml/2006/main" count="266" uniqueCount="100">
  <si>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</si>
  <si>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</si>
  <si>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</si>
  <si>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</si>
  <si>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</si>
  <si>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</si>
  <si>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</si>
  <si>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</si>
  <si>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</si>
  <si>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</si>
  <si>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</si>
  <si>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</si>
  <si>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</si>
  <si>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</si>
  <si>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</si>
  <si>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</si>
  <si>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</si>
  <si>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</si>
  <si>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</si>
  <si>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</si>
  <si>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</si>
  <si>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</si>
  <si>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</si>
  <si>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</si>
  <si>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д.3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</si>
  <si>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Неровного Владимира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</si>
  <si>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44 от 01.05.2015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</si>
  <si>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№46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</si>
  <si>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</si>
  <si>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Итого: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</si>
  <si>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Неровного В.А.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</si>
  <si>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</si>
  <si>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</si>
  <si>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</si>
  <si>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</si>
  <si>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</si>
  <si>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</si>
  <si>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</si>
  <si>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</si>
  <si>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Общая площадь квартир - 588,6</t>
  </si>
  <si>
    <t xml:space="preserve">Не жилые помещения - 37,8 </t>
  </si>
  <si>
    <t>Расходы по содержанию и тек. Ремонту</t>
  </si>
  <si>
    <t>не жилые помещ. Почта</t>
  </si>
  <si>
    <t xml:space="preserve">Общехозяйственные расходы </t>
  </si>
  <si>
    <t>Остаток на начало квартала</t>
  </si>
  <si>
    <t>Услуги по содержанию многоквартирного дома</t>
  </si>
  <si>
    <t>интернет Ростелеком</t>
  </si>
  <si>
    <t>Предъявлено населению 35316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</si>
  <si>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</si>
  <si>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</si>
  <si>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</si>
  <si>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</si>
  <si>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 xml:space="preserve">           2. Всего за период с "01" 01 2023 г. по "31" 03 2023 г. выполнено работ (оказано услуг) на общую сумму  двадцать восемь тысяч сто тридцать девять рублей 38 копеек.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</si>
  <si>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</si>
  <si>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</si>
  <si>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</si>
  <si>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</si>
  <si>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</si>
  <si>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</si>
  <si>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Устройство дорожки к подъезду (смета)</t>
  </si>
  <si>
    <t xml:space="preserve">           2. Всего за период с "01" 04 2023 г. по "30" 06 2023 г. выполнено работ (оказано услуг) на общую сумму  шестьдесят одна тысяча семьсот девяносто  рублей 86 копеек.</t>
  </si>
  <si>
    <t xml:space="preserve">           2. Всего за период с "01" 07 2023 г. по "30" 09 2023 г. выполнено работ (оказано услуг) на общую сумму  тридцать одна тысяча триста шестьдесят три рубля 85 копеек.</t>
  </si>
  <si>
    <t>Предъявлено населению 39518,61</t>
  </si>
  <si>
    <t>за 4 квартал 2023 года</t>
  </si>
  <si>
    <t>31.12.2023 г.</t>
  </si>
  <si>
    <t>4 квартал</t>
  </si>
  <si>
    <t>Испытания эл.сетей</t>
  </si>
  <si>
    <t>декабрь</t>
  </si>
  <si>
    <t>ч/ч</t>
  </si>
  <si>
    <t>Установка чистилок для ног, 2 шт. (кв2)</t>
  </si>
  <si>
    <t xml:space="preserve">           2. Всего за период с "01" 10 2023 г. по "31" 12 2023 г. выполнено работ (оказано услуг) на общую сумму  пятьдесят семь тысяч шестьсот сорок шесть  рублей 13 копеек.</t>
  </si>
  <si>
    <t>ОТЧЕТ</t>
  </si>
  <si>
    <t>О ВЫПОЛНЕННЫХ РАБОТАХ И ДВИЖЕНИИ  СРЕДСТВ</t>
  </si>
  <si>
    <t>по ж.д. ул.Комсомольская, д.3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</si>
  <si>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</si>
  <si>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</si>
  <si>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</si>
  <si>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</si>
  <si>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</si>
  <si>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</si>
  <si>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</si>
  <si>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</si>
  <si>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</si>
  <si>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</si>
  <si>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Справочно: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</si>
  <si>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</si>
  <si>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</si>
  <si>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</si>
  <si>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_____________________________________________</t>
  </si>
  <si>
    <t>НА ЛИЦЕВОМ СЧЕТЕ  за  период  с 01.01.2023 г. по 31.12.2023 г.</t>
  </si>
  <si>
    <t>Начислено всего 149669,22</t>
  </si>
  <si>
    <t>Оплачено по нежилым помещениям (Почта России)</t>
  </si>
  <si>
    <t>Задолженность населения по оплате на 01.01.2024г.</t>
  </si>
  <si>
    <t xml:space="preserve">   * Устройство дорожки к подъезду (смета)</t>
  </si>
  <si>
    <t xml:space="preserve">   * Испытания эл.сетей</t>
  </si>
  <si>
    <t>Остаток средств на 01.01.2024</t>
  </si>
  <si>
    <t>Непредвиденные работы 4 ч/ч</t>
  </si>
  <si>
    <t>Отчет за 2023 год.</t>
  </si>
  <si>
    <t>Перечень предлагаемых работ на 2024  год.</t>
  </si>
  <si>
    <t>Предложение по структуре тарифа на 2024 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</si>
</sst>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7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4" fillId="2" borderId="0" xfId="0" applyFont="1" applyFill="1"/>
    <xf numFmtId="0" fontId="12" fillId="0" borderId="0" xfId="0" applyFont="1"/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0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6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48</v>
      </c>
      <c r="B3" s="39"/>
      <c r="C3" s="39"/>
      <c r="D3" s="39"/>
      <c r="E3" s="39"/>
    </row>
    <row r="4" spans="1:5" s="1" customFormat="1" ht="15.75" x14ac:dyDescent="0.25">
      <c r="A4" s="25" t="s">
        <v>13</v>
      </c>
      <c r="B4" s="4"/>
      <c r="C4" s="4"/>
      <c r="D4" s="40" t="s">
        <v>49</v>
      </c>
      <c r="E4" s="40"/>
    </row>
    <row r="5" spans="1:5" x14ac:dyDescent="0.25">
      <c r="A5" s="27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ht="15.75" customHeight="1" x14ac:dyDescent="0.25">
      <c r="A7" s="35" t="s">
        <v>24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7.25" customHeight="1" x14ac:dyDescent="0.25">
      <c r="A9" s="41" t="s">
        <v>25</v>
      </c>
      <c r="B9" s="41"/>
      <c r="C9" s="41"/>
      <c r="D9" s="41"/>
      <c r="E9" s="41"/>
    </row>
    <row r="10" spans="1:5" ht="24.75" customHeight="1" x14ac:dyDescent="0.25">
      <c r="A10" s="44" t="s">
        <v>14</v>
      </c>
      <c r="B10" s="45"/>
      <c r="C10" s="45"/>
      <c r="D10" s="45"/>
      <c r="E10" s="45"/>
    </row>
    <row r="11" spans="1:5" ht="32.25" customHeight="1" x14ac:dyDescent="0.25">
      <c r="A11" s="41" t="s">
        <v>26</v>
      </c>
      <c r="B11" s="41"/>
      <c r="C11" s="41"/>
      <c r="D11" s="41"/>
      <c r="E11" s="41"/>
    </row>
    <row r="12" spans="1:5" ht="17.2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ht="18.75" customHeight="1" x14ac:dyDescent="0.25">
      <c r="A15" s="41" t="s">
        <v>50</v>
      </c>
      <c r="B15" s="41"/>
      <c r="C15" s="41"/>
      <c r="D15" s="41"/>
      <c r="E15" s="41"/>
    </row>
    <row r="16" spans="1:5" ht="14.2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58.15" customHeight="1" x14ac:dyDescent="0.25">
      <c r="A18" s="41" t="s">
        <v>27</v>
      </c>
      <c r="B18" s="41"/>
      <c r="C18" s="41"/>
      <c r="D18" s="41"/>
      <c r="E18" s="41"/>
    </row>
    <row r="19" spans="1:7" ht="33" customHeight="1" x14ac:dyDescent="0.25">
      <c r="A19" s="42" t="s">
        <v>28</v>
      </c>
      <c r="B19" s="42"/>
      <c r="C19" s="42"/>
      <c r="D19" s="42"/>
      <c r="E19" s="42"/>
    </row>
    <row r="20" spans="1:7" ht="19.5" customHeight="1" x14ac:dyDescent="0.25">
      <c r="A20" s="42"/>
      <c r="B20" s="42"/>
      <c r="C20" s="42"/>
      <c r="D20" s="42"/>
      <c r="E20" s="42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11.03</v>
      </c>
      <c r="E22" s="8">
        <f>D22*F20*G20</f>
        <v>20727.575999999997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3.9</v>
      </c>
      <c r="E23" s="8">
        <f>D23*F20*G20</f>
        <v>7328.88</v>
      </c>
    </row>
    <row r="24" spans="1:7" s="19" customFormat="1" x14ac:dyDescent="0.25">
      <c r="A24" s="24" t="s">
        <v>31</v>
      </c>
      <c r="B24" s="9" t="s">
        <v>32</v>
      </c>
      <c r="C24" s="21" t="s">
        <v>33</v>
      </c>
      <c r="D24" s="21"/>
      <c r="E24" s="22">
        <v>82.92</v>
      </c>
    </row>
    <row r="25" spans="1:7" s="19" customFormat="1" x14ac:dyDescent="0.25">
      <c r="A25" s="24"/>
      <c r="B25" s="9"/>
      <c r="C25" s="21"/>
      <c r="D25" s="21"/>
      <c r="E25" s="22"/>
    </row>
    <row r="26" spans="1:7" ht="22.15" customHeight="1" x14ac:dyDescent="0.25">
      <c r="A26" s="10" t="s">
        <v>29</v>
      </c>
      <c r="B26" s="11"/>
      <c r="C26" s="12"/>
      <c r="D26" s="12"/>
      <c r="E26" s="13">
        <f>SUM(E22:E25)</f>
        <v>28139.375999999997</v>
      </c>
    </row>
    <row r="27" spans="1:7" ht="18" customHeight="1" x14ac:dyDescent="0.25"/>
    <row r="28" spans="1:7" ht="33.6" customHeight="1" x14ac:dyDescent="0.25">
      <c r="A28" s="48" t="s">
        <v>52</v>
      </c>
      <c r="B28" s="48"/>
      <c r="C28" s="48"/>
      <c r="D28" s="48"/>
      <c r="E28" s="48"/>
    </row>
    <row r="29" spans="1:7" ht="30.75" customHeight="1" x14ac:dyDescent="0.25">
      <c r="A29" s="41" t="s">
        <v>21</v>
      </c>
      <c r="B29" s="41"/>
      <c r="C29" s="41"/>
      <c r="D29" s="41"/>
      <c r="E29" s="41"/>
    </row>
    <row r="30" spans="1:7" x14ac:dyDescent="0.25">
      <c r="A30" s="41" t="s">
        <v>20</v>
      </c>
      <c r="B30" s="41"/>
      <c r="C30" s="41"/>
      <c r="D30" s="41"/>
      <c r="E30" s="41"/>
    </row>
    <row r="31" spans="1:7" x14ac:dyDescent="0.25">
      <c r="A31" s="41" t="s">
        <v>34</v>
      </c>
      <c r="B31" s="41"/>
      <c r="C31" s="41"/>
      <c r="D31" s="41"/>
      <c r="E31" s="41"/>
    </row>
    <row r="32" spans="1:7" x14ac:dyDescent="0.25">
      <c r="A32" s="41" t="s">
        <v>18</v>
      </c>
      <c r="B32" s="41"/>
      <c r="C32" s="41"/>
      <c r="D32" s="41"/>
      <c r="E32" s="41"/>
    </row>
    <row r="33" spans="1:5" x14ac:dyDescent="0.25">
      <c r="A33" s="49" t="s">
        <v>5</v>
      </c>
      <c r="B33" s="49"/>
      <c r="C33" s="49"/>
      <c r="D33" s="49"/>
      <c r="E33" s="49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0" t="s">
        <v>51</v>
      </c>
      <c r="B35" s="50"/>
      <c r="C35" s="50"/>
      <c r="D35" s="50"/>
      <c r="E35" s="5"/>
    </row>
    <row r="36" spans="1:5" x14ac:dyDescent="0.25">
      <c r="B36" s="47" t="s">
        <v>19</v>
      </c>
      <c r="C36" s="47"/>
      <c r="D36" s="47"/>
      <c r="E36" s="6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50" t="s">
        <v>30</v>
      </c>
      <c r="B38" s="50"/>
      <c r="C38" s="50"/>
      <c r="D38" s="50"/>
      <c r="E38" s="5"/>
    </row>
    <row r="39" spans="1:5" x14ac:dyDescent="0.25">
      <c r="B39" s="47" t="s">
        <v>19</v>
      </c>
      <c r="C39" s="47"/>
      <c r="D39" s="47"/>
      <c r="E39" s="6" t="s">
        <v>6</v>
      </c>
    </row>
    <row r="41" spans="1:5" x14ac:dyDescent="0.25">
      <c r="A41" s="20" t="s">
        <v>39</v>
      </c>
    </row>
    <row r="42" spans="1:5" x14ac:dyDescent="0.25">
      <c r="A42" s="20" t="s">
        <v>40</v>
      </c>
    </row>
    <row r="43" spans="1:5" x14ac:dyDescent="0.25">
      <c r="A43" s="14" t="s">
        <v>36</v>
      </c>
    </row>
    <row r="44" spans="1:5" x14ac:dyDescent="0.25">
      <c r="A44" s="2" t="s">
        <v>44</v>
      </c>
      <c r="B44" s="15">
        <v>40418.81</v>
      </c>
    </row>
    <row r="45" spans="1:5" ht="15.75" x14ac:dyDescent="0.25">
      <c r="A45" s="16" t="s">
        <v>47</v>
      </c>
      <c r="B45" s="17"/>
    </row>
    <row r="46" spans="1:5" x14ac:dyDescent="0.25">
      <c r="A46" s="2" t="s">
        <v>38</v>
      </c>
      <c r="B46" s="17">
        <v>27180.73</v>
      </c>
    </row>
    <row r="47" spans="1:5" x14ac:dyDescent="0.25">
      <c r="A47" s="2" t="s">
        <v>46</v>
      </c>
      <c r="B47" s="17">
        <v>450</v>
      </c>
    </row>
    <row r="48" spans="1:5" x14ac:dyDescent="0.25">
      <c r="A48" s="2" t="s">
        <v>42</v>
      </c>
      <c r="B48" s="17">
        <v>2268</v>
      </c>
    </row>
    <row r="49" spans="1:2" ht="30" x14ac:dyDescent="0.25">
      <c r="A49" s="28" t="s">
        <v>41</v>
      </c>
      <c r="B49" s="17">
        <f>E26</f>
        <v>28139.375999999997</v>
      </c>
    </row>
    <row r="50" spans="1:2" x14ac:dyDescent="0.25">
      <c r="A50" s="18" t="s">
        <v>37</v>
      </c>
      <c r="B50" s="15">
        <f>B44+B46+B47+B48-B49</f>
        <v>42178.163999999997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view="pageBreakPreview" topLeftCell="A19" zoomScaleSheetLayoutView="100" workbookViewId="0">
      <selection activeCell="A25" sqref="A2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6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53</v>
      </c>
      <c r="B3" s="39"/>
      <c r="C3" s="39"/>
      <c r="D3" s="39"/>
      <c r="E3" s="39"/>
    </row>
    <row r="4" spans="1:5" s="1" customFormat="1" ht="15.75" x14ac:dyDescent="0.25">
      <c r="A4" s="25" t="s">
        <v>13</v>
      </c>
      <c r="B4" s="4"/>
      <c r="C4" s="4"/>
      <c r="D4" s="40" t="s">
        <v>54</v>
      </c>
      <c r="E4" s="40"/>
    </row>
    <row r="5" spans="1:5" x14ac:dyDescent="0.25">
      <c r="A5" s="31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ht="15.75" customHeight="1" x14ac:dyDescent="0.25">
      <c r="A7" s="35" t="s">
        <v>24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7.25" customHeight="1" x14ac:dyDescent="0.25">
      <c r="A9" s="41" t="s">
        <v>25</v>
      </c>
      <c r="B9" s="41"/>
      <c r="C9" s="41"/>
      <c r="D9" s="41"/>
      <c r="E9" s="41"/>
    </row>
    <row r="10" spans="1:5" ht="24.75" customHeight="1" x14ac:dyDescent="0.25">
      <c r="A10" s="44" t="s">
        <v>14</v>
      </c>
      <c r="B10" s="45"/>
      <c r="C10" s="45"/>
      <c r="D10" s="45"/>
      <c r="E10" s="45"/>
    </row>
    <row r="11" spans="1:5" ht="32.25" customHeight="1" x14ac:dyDescent="0.25">
      <c r="A11" s="41" t="s">
        <v>26</v>
      </c>
      <c r="B11" s="41"/>
      <c r="C11" s="41"/>
      <c r="D11" s="41"/>
      <c r="E11" s="41"/>
    </row>
    <row r="12" spans="1:5" ht="17.2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ht="18.75" customHeight="1" x14ac:dyDescent="0.25">
      <c r="A15" s="41" t="s">
        <v>50</v>
      </c>
      <c r="B15" s="41"/>
      <c r="C15" s="41"/>
      <c r="D15" s="41"/>
      <c r="E15" s="41"/>
    </row>
    <row r="16" spans="1:5" ht="14.2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58.15" customHeight="1" x14ac:dyDescent="0.25">
      <c r="A18" s="41" t="s">
        <v>27</v>
      </c>
      <c r="B18" s="41"/>
      <c r="C18" s="41"/>
      <c r="D18" s="41"/>
      <c r="E18" s="41"/>
    </row>
    <row r="19" spans="1:7" ht="33" customHeight="1" x14ac:dyDescent="0.25">
      <c r="A19" s="42" t="s">
        <v>28</v>
      </c>
      <c r="B19" s="42"/>
      <c r="C19" s="42"/>
      <c r="D19" s="42"/>
      <c r="E19" s="42"/>
    </row>
    <row r="20" spans="1:7" ht="19.5" customHeight="1" x14ac:dyDescent="0.25">
      <c r="A20" s="42"/>
      <c r="B20" s="42"/>
      <c r="C20" s="42"/>
      <c r="D20" s="42"/>
      <c r="E20" s="42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11.03</v>
      </c>
      <c r="E22" s="8">
        <f>D22*F20*G20</f>
        <v>20727.575999999997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3.9</v>
      </c>
      <c r="E23" s="8">
        <f>D23*F20*G20</f>
        <v>7328.88</v>
      </c>
    </row>
    <row r="24" spans="1:7" s="19" customFormat="1" x14ac:dyDescent="0.25">
      <c r="A24" s="24" t="s">
        <v>31</v>
      </c>
      <c r="B24" s="9" t="s">
        <v>55</v>
      </c>
      <c r="C24" s="21" t="s">
        <v>33</v>
      </c>
      <c r="D24" s="21"/>
      <c r="E24" s="22">
        <v>0</v>
      </c>
    </row>
    <row r="25" spans="1:7" s="19" customFormat="1" ht="30" x14ac:dyDescent="0.25">
      <c r="A25" s="24" t="s">
        <v>59</v>
      </c>
      <c r="B25" s="9"/>
      <c r="C25" s="21"/>
      <c r="D25" s="21"/>
      <c r="E25" s="22">
        <v>33734.400000000001</v>
      </c>
    </row>
    <row r="26" spans="1:7" s="19" customFormat="1" x14ac:dyDescent="0.25">
      <c r="A26" s="24"/>
      <c r="B26" s="9"/>
      <c r="C26" s="21"/>
      <c r="D26" s="21"/>
      <c r="E26" s="22"/>
    </row>
    <row r="27" spans="1:7" x14ac:dyDescent="0.25">
      <c r="A27" s="10" t="s">
        <v>29</v>
      </c>
      <c r="B27" s="11"/>
      <c r="C27" s="12"/>
      <c r="D27" s="12"/>
      <c r="E27" s="13">
        <f>SUM(E22:E26)</f>
        <v>61790.856</v>
      </c>
    </row>
    <row r="28" spans="1:7" ht="18" customHeight="1" x14ac:dyDescent="0.25"/>
    <row r="29" spans="1:7" ht="33.6" customHeight="1" x14ac:dyDescent="0.25">
      <c r="A29" s="48" t="s">
        <v>60</v>
      </c>
      <c r="B29" s="48"/>
      <c r="C29" s="48"/>
      <c r="D29" s="48"/>
      <c r="E29" s="48"/>
    </row>
    <row r="30" spans="1:7" ht="30.75" customHeight="1" x14ac:dyDescent="0.25">
      <c r="A30" s="41" t="s">
        <v>21</v>
      </c>
      <c r="B30" s="41"/>
      <c r="C30" s="41"/>
      <c r="D30" s="41"/>
      <c r="E30" s="41"/>
    </row>
    <row r="31" spans="1:7" x14ac:dyDescent="0.25">
      <c r="A31" s="41" t="s">
        <v>20</v>
      </c>
      <c r="B31" s="41"/>
      <c r="C31" s="41"/>
      <c r="D31" s="41"/>
      <c r="E31" s="41"/>
    </row>
    <row r="32" spans="1:7" x14ac:dyDescent="0.25">
      <c r="A32" s="41" t="s">
        <v>34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49" t="s">
        <v>5</v>
      </c>
      <c r="B34" s="49"/>
      <c r="C34" s="49"/>
      <c r="D34" s="49"/>
      <c r="E34" s="49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50" t="s">
        <v>51</v>
      </c>
      <c r="B36" s="50"/>
      <c r="C36" s="50"/>
      <c r="D36" s="50"/>
      <c r="E36" s="5"/>
    </row>
    <row r="37" spans="1:5" x14ac:dyDescent="0.25">
      <c r="B37" s="47" t="s">
        <v>19</v>
      </c>
      <c r="C37" s="47"/>
      <c r="D37" s="47"/>
      <c r="E37" s="6" t="s">
        <v>6</v>
      </c>
    </row>
    <row r="38" spans="1:5" x14ac:dyDescent="0.25">
      <c r="A38" s="30"/>
      <c r="B38" s="30"/>
      <c r="C38" s="30"/>
      <c r="D38" s="30"/>
      <c r="E38" s="30"/>
    </row>
    <row r="39" spans="1:5" x14ac:dyDescent="0.25">
      <c r="A39" s="50" t="s">
        <v>30</v>
      </c>
      <c r="B39" s="50"/>
      <c r="C39" s="50"/>
      <c r="D39" s="50"/>
      <c r="E39" s="5"/>
    </row>
    <row r="40" spans="1:5" x14ac:dyDescent="0.25">
      <c r="B40" s="47" t="s">
        <v>19</v>
      </c>
      <c r="C40" s="47"/>
      <c r="D40" s="47"/>
      <c r="E40" s="6" t="s">
        <v>6</v>
      </c>
    </row>
    <row r="42" spans="1:5" x14ac:dyDescent="0.25">
      <c r="A42" s="20" t="s">
        <v>39</v>
      </c>
    </row>
    <row r="43" spans="1:5" x14ac:dyDescent="0.25">
      <c r="A43" s="20" t="s">
        <v>40</v>
      </c>
    </row>
    <row r="44" spans="1:5" x14ac:dyDescent="0.25">
      <c r="A44" s="14" t="s">
        <v>36</v>
      </c>
    </row>
    <row r="45" spans="1:5" x14ac:dyDescent="0.25">
      <c r="A45" s="2" t="s">
        <v>44</v>
      </c>
      <c r="B45" s="15">
        <f>'1кв'!B50</f>
        <v>42178.163999999997</v>
      </c>
    </row>
    <row r="46" spans="1:5" ht="15.75" x14ac:dyDescent="0.25">
      <c r="A46" s="16" t="s">
        <v>47</v>
      </c>
      <c r="B46" s="17"/>
    </row>
    <row r="47" spans="1:5" x14ac:dyDescent="0.25">
      <c r="A47" s="2" t="s">
        <v>38</v>
      </c>
      <c r="B47" s="17">
        <v>47345.36</v>
      </c>
    </row>
    <row r="48" spans="1:5" x14ac:dyDescent="0.25">
      <c r="A48" s="2" t="s">
        <v>46</v>
      </c>
      <c r="B48" s="17">
        <f>150*3</f>
        <v>450</v>
      </c>
    </row>
    <row r="49" spans="1:2" x14ac:dyDescent="0.25">
      <c r="A49" s="2" t="s">
        <v>42</v>
      </c>
      <c r="B49" s="17">
        <v>1512</v>
      </c>
    </row>
    <row r="50" spans="1:2" ht="30" x14ac:dyDescent="0.25">
      <c r="A50" s="29" t="s">
        <v>41</v>
      </c>
      <c r="B50" s="17">
        <f>E27</f>
        <v>61790.856</v>
      </c>
    </row>
    <row r="51" spans="1:2" x14ac:dyDescent="0.25">
      <c r="A51" s="18" t="s">
        <v>37</v>
      </c>
      <c r="B51" s="15">
        <f>B45+B47+B48+B49-B50</f>
        <v>29694.668000000005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1" zoomScaleSheetLayoutView="100" workbookViewId="0">
      <selection activeCell="D49" sqref="D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6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56</v>
      </c>
      <c r="B3" s="39"/>
      <c r="C3" s="39"/>
      <c r="D3" s="39"/>
      <c r="E3" s="39"/>
    </row>
    <row r="4" spans="1:5" s="1" customFormat="1" ht="15.75" x14ac:dyDescent="0.25">
      <c r="A4" s="25" t="s">
        <v>13</v>
      </c>
      <c r="B4" s="4"/>
      <c r="C4" s="4"/>
      <c r="D4" s="40" t="s">
        <v>57</v>
      </c>
      <c r="E4" s="40"/>
    </row>
    <row r="5" spans="1:5" x14ac:dyDescent="0.25">
      <c r="A5" s="31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ht="15.75" customHeight="1" x14ac:dyDescent="0.25">
      <c r="A7" s="35" t="s">
        <v>24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7.25" customHeight="1" x14ac:dyDescent="0.25">
      <c r="A9" s="41" t="s">
        <v>25</v>
      </c>
      <c r="B9" s="41"/>
      <c r="C9" s="41"/>
      <c r="D9" s="41"/>
      <c r="E9" s="41"/>
    </row>
    <row r="10" spans="1:5" ht="24.75" customHeight="1" x14ac:dyDescent="0.25">
      <c r="A10" s="44" t="s">
        <v>14</v>
      </c>
      <c r="B10" s="45"/>
      <c r="C10" s="45"/>
      <c r="D10" s="45"/>
      <c r="E10" s="45"/>
    </row>
    <row r="11" spans="1:5" ht="32.25" customHeight="1" x14ac:dyDescent="0.25">
      <c r="A11" s="41" t="s">
        <v>26</v>
      </c>
      <c r="B11" s="41"/>
      <c r="C11" s="41"/>
      <c r="D11" s="41"/>
      <c r="E11" s="41"/>
    </row>
    <row r="12" spans="1:5" ht="17.2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ht="18.75" customHeight="1" x14ac:dyDescent="0.25">
      <c r="A15" s="41" t="s">
        <v>50</v>
      </c>
      <c r="B15" s="41"/>
      <c r="C15" s="41"/>
      <c r="D15" s="41"/>
      <c r="E15" s="41"/>
    </row>
    <row r="16" spans="1:5" ht="14.2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58.15" customHeight="1" x14ac:dyDescent="0.25">
      <c r="A18" s="41" t="s">
        <v>27</v>
      </c>
      <c r="B18" s="41"/>
      <c r="C18" s="41"/>
      <c r="D18" s="41"/>
      <c r="E18" s="41"/>
    </row>
    <row r="19" spans="1:7" ht="33" customHeight="1" x14ac:dyDescent="0.25">
      <c r="A19" s="42" t="s">
        <v>28</v>
      </c>
      <c r="B19" s="42"/>
      <c r="C19" s="42"/>
      <c r="D19" s="42"/>
      <c r="E19" s="42"/>
    </row>
    <row r="20" spans="1:7" ht="19.5" customHeight="1" x14ac:dyDescent="0.25">
      <c r="A20" s="42"/>
      <c r="B20" s="42"/>
      <c r="C20" s="42"/>
      <c r="D20" s="42"/>
      <c r="E20" s="42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12.33</v>
      </c>
      <c r="E22" s="8">
        <f>D22*F20*G20</f>
        <v>23170.536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4.3600000000000003</v>
      </c>
      <c r="E23" s="8">
        <f>D23*F20*G20</f>
        <v>8193.3120000000017</v>
      </c>
    </row>
    <row r="24" spans="1:7" s="19" customFormat="1" x14ac:dyDescent="0.25">
      <c r="A24" s="24" t="s">
        <v>31</v>
      </c>
      <c r="B24" s="9" t="s">
        <v>58</v>
      </c>
      <c r="C24" s="21" t="s">
        <v>33</v>
      </c>
      <c r="D24" s="21"/>
      <c r="E24" s="22">
        <v>0</v>
      </c>
    </row>
    <row r="25" spans="1:7" s="19" customFormat="1" x14ac:dyDescent="0.25">
      <c r="A25" s="24"/>
      <c r="B25" s="9"/>
      <c r="C25" s="21"/>
      <c r="D25" s="21"/>
      <c r="E25" s="22"/>
    </row>
    <row r="26" spans="1:7" ht="22.15" customHeight="1" x14ac:dyDescent="0.25">
      <c r="A26" s="10" t="s">
        <v>29</v>
      </c>
      <c r="B26" s="11"/>
      <c r="C26" s="12"/>
      <c r="D26" s="12"/>
      <c r="E26" s="13">
        <f>SUM(E22:E25)</f>
        <v>31363.848000000002</v>
      </c>
    </row>
    <row r="27" spans="1:7" ht="18" customHeight="1" x14ac:dyDescent="0.25"/>
    <row r="28" spans="1:7" ht="33.6" customHeight="1" x14ac:dyDescent="0.25">
      <c r="A28" s="48" t="s">
        <v>61</v>
      </c>
      <c r="B28" s="48"/>
      <c r="C28" s="48"/>
      <c r="D28" s="48"/>
      <c r="E28" s="48"/>
    </row>
    <row r="29" spans="1:7" ht="30.75" customHeight="1" x14ac:dyDescent="0.25">
      <c r="A29" s="41" t="s">
        <v>21</v>
      </c>
      <c r="B29" s="41"/>
      <c r="C29" s="41"/>
      <c r="D29" s="41"/>
      <c r="E29" s="41"/>
    </row>
    <row r="30" spans="1:7" x14ac:dyDescent="0.25">
      <c r="A30" s="41" t="s">
        <v>20</v>
      </c>
      <c r="B30" s="41"/>
      <c r="C30" s="41"/>
      <c r="D30" s="41"/>
      <c r="E30" s="41"/>
    </row>
    <row r="31" spans="1:7" x14ac:dyDescent="0.25">
      <c r="A31" s="41" t="s">
        <v>34</v>
      </c>
      <c r="B31" s="41"/>
      <c r="C31" s="41"/>
      <c r="D31" s="41"/>
      <c r="E31" s="41"/>
    </row>
    <row r="32" spans="1:7" x14ac:dyDescent="0.25">
      <c r="A32" s="41" t="s">
        <v>18</v>
      </c>
      <c r="B32" s="41"/>
      <c r="C32" s="41"/>
      <c r="D32" s="41"/>
      <c r="E32" s="41"/>
    </row>
    <row r="33" spans="1:5" x14ac:dyDescent="0.25">
      <c r="A33" s="49" t="s">
        <v>5</v>
      </c>
      <c r="B33" s="49"/>
      <c r="C33" s="49"/>
      <c r="D33" s="49"/>
      <c r="E33" s="49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50" t="s">
        <v>51</v>
      </c>
      <c r="B35" s="50"/>
      <c r="C35" s="50"/>
      <c r="D35" s="50"/>
      <c r="E35" s="5"/>
    </row>
    <row r="36" spans="1:5" x14ac:dyDescent="0.25">
      <c r="B36" s="47" t="s">
        <v>19</v>
      </c>
      <c r="C36" s="47"/>
      <c r="D36" s="47"/>
      <c r="E36" s="6" t="s">
        <v>6</v>
      </c>
    </row>
    <row r="37" spans="1:5" x14ac:dyDescent="0.25">
      <c r="A37" s="30"/>
      <c r="B37" s="30"/>
      <c r="C37" s="30"/>
      <c r="D37" s="30"/>
      <c r="E37" s="30"/>
    </row>
    <row r="38" spans="1:5" x14ac:dyDescent="0.25">
      <c r="A38" s="50" t="s">
        <v>30</v>
      </c>
      <c r="B38" s="50"/>
      <c r="C38" s="50"/>
      <c r="D38" s="50"/>
      <c r="E38" s="5"/>
    </row>
    <row r="39" spans="1:5" x14ac:dyDescent="0.25">
      <c r="B39" s="47" t="s">
        <v>19</v>
      </c>
      <c r="C39" s="47"/>
      <c r="D39" s="47"/>
      <c r="E39" s="6" t="s">
        <v>6</v>
      </c>
    </row>
    <row r="41" spans="1:5" x14ac:dyDescent="0.25">
      <c r="A41" s="20" t="s">
        <v>39</v>
      </c>
    </row>
    <row r="42" spans="1:5" x14ac:dyDescent="0.25">
      <c r="A42" s="20" t="s">
        <v>40</v>
      </c>
    </row>
    <row r="43" spans="1:5" x14ac:dyDescent="0.25">
      <c r="A43" s="14" t="s">
        <v>36</v>
      </c>
    </row>
    <row r="44" spans="1:5" x14ac:dyDescent="0.25">
      <c r="A44" s="2" t="s">
        <v>44</v>
      </c>
      <c r="B44" s="15">
        <f>'2кв'!B51</f>
        <v>29694.668000000005</v>
      </c>
    </row>
    <row r="45" spans="1:5" ht="15.75" x14ac:dyDescent="0.25">
      <c r="A45" s="16" t="s">
        <v>62</v>
      </c>
      <c r="B45" s="17"/>
    </row>
    <row r="46" spans="1:5" x14ac:dyDescent="0.25">
      <c r="A46" s="2" t="s">
        <v>38</v>
      </c>
      <c r="B46" s="17">
        <v>40279.53</v>
      </c>
    </row>
    <row r="47" spans="1:5" x14ac:dyDescent="0.25">
      <c r="A47" s="2" t="s">
        <v>46</v>
      </c>
      <c r="B47" s="17">
        <f>150*3</f>
        <v>450</v>
      </c>
    </row>
    <row r="48" spans="1:5" x14ac:dyDescent="0.25">
      <c r="A48" s="2" t="s">
        <v>42</v>
      </c>
      <c r="B48" s="17">
        <v>3203.92</v>
      </c>
    </row>
    <row r="49" spans="1:2" ht="30" x14ac:dyDescent="0.25">
      <c r="A49" s="29" t="s">
        <v>41</v>
      </c>
      <c r="B49" s="17">
        <f>E26</f>
        <v>31363.848000000002</v>
      </c>
    </row>
    <row r="50" spans="1:2" x14ac:dyDescent="0.25">
      <c r="A50" s="18" t="s">
        <v>37</v>
      </c>
      <c r="B50" s="15">
        <f>B44+B46+B47+B48-B49</f>
        <v>42264.270000000004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SheetLayoutView="100" workbookViewId="0">
      <selection activeCell="E29" sqref="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6" t="s">
        <v>11</v>
      </c>
      <c r="B1" s="36"/>
      <c r="C1" s="36"/>
      <c r="D1" s="36"/>
      <c r="E1" s="36"/>
    </row>
    <row r="2" spans="1:5" ht="36" customHeight="1" x14ac:dyDescent="0.25">
      <c r="A2" s="37" t="s">
        <v>12</v>
      </c>
      <c r="B2" s="38"/>
      <c r="C2" s="38"/>
      <c r="D2" s="38"/>
      <c r="E2" s="38"/>
    </row>
    <row r="3" spans="1:5" x14ac:dyDescent="0.25">
      <c r="A3" s="39" t="s">
        <v>63</v>
      </c>
      <c r="B3" s="39"/>
      <c r="C3" s="39"/>
      <c r="D3" s="39"/>
      <c r="E3" s="39"/>
    </row>
    <row r="4" spans="1:5" s="1" customFormat="1" ht="15.75" x14ac:dyDescent="0.25">
      <c r="A4" s="25" t="s">
        <v>13</v>
      </c>
      <c r="B4" s="4"/>
      <c r="C4" s="4"/>
      <c r="D4" s="51"/>
      <c r="E4" s="51" t="s">
        <v>64</v>
      </c>
    </row>
    <row r="5" spans="1:5" x14ac:dyDescent="0.25">
      <c r="A5" s="34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ht="15.75" customHeight="1" x14ac:dyDescent="0.25">
      <c r="A7" s="35" t="s">
        <v>24</v>
      </c>
      <c r="B7" s="35"/>
      <c r="C7" s="35"/>
      <c r="D7" s="35"/>
      <c r="E7" s="35"/>
    </row>
    <row r="8" spans="1:5" x14ac:dyDescent="0.25">
      <c r="A8" s="43" t="s">
        <v>1</v>
      </c>
      <c r="B8" s="43"/>
      <c r="C8" s="43"/>
      <c r="D8" s="43"/>
      <c r="E8" s="43"/>
    </row>
    <row r="9" spans="1:5" ht="17.25" customHeight="1" x14ac:dyDescent="0.25">
      <c r="A9" s="41" t="s">
        <v>25</v>
      </c>
      <c r="B9" s="41"/>
      <c r="C9" s="41"/>
      <c r="D9" s="41"/>
      <c r="E9" s="41"/>
    </row>
    <row r="10" spans="1:5" ht="24.75" customHeight="1" x14ac:dyDescent="0.25">
      <c r="A10" s="44" t="s">
        <v>14</v>
      </c>
      <c r="B10" s="45"/>
      <c r="C10" s="45"/>
      <c r="D10" s="45"/>
      <c r="E10" s="45"/>
    </row>
    <row r="11" spans="1:5" ht="32.25" customHeight="1" x14ac:dyDescent="0.25">
      <c r="A11" s="41" t="s">
        <v>26</v>
      </c>
      <c r="B11" s="41"/>
      <c r="C11" s="41"/>
      <c r="D11" s="41"/>
      <c r="E11" s="41"/>
    </row>
    <row r="12" spans="1:5" ht="17.25" customHeight="1" x14ac:dyDescent="0.25">
      <c r="A12" s="43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3" t="s">
        <v>2</v>
      </c>
      <c r="B14" s="46"/>
      <c r="C14" s="46"/>
      <c r="D14" s="46"/>
      <c r="E14" s="46"/>
    </row>
    <row r="15" spans="1:5" ht="18.75" customHeight="1" x14ac:dyDescent="0.25">
      <c r="A15" s="41" t="s">
        <v>50</v>
      </c>
      <c r="B15" s="41"/>
      <c r="C15" s="41"/>
      <c r="D15" s="41"/>
      <c r="E15" s="41"/>
    </row>
    <row r="16" spans="1:5" ht="14.25" customHeight="1" x14ac:dyDescent="0.25">
      <c r="A16" s="43" t="s">
        <v>16</v>
      </c>
      <c r="B16" s="46"/>
      <c r="C16" s="46"/>
      <c r="D16" s="46"/>
      <c r="E16" s="46"/>
    </row>
    <row r="17" spans="1:7" ht="30.75" customHeight="1" x14ac:dyDescent="0.25">
      <c r="A17" s="41" t="s">
        <v>17</v>
      </c>
      <c r="B17" s="41"/>
      <c r="C17" s="41"/>
      <c r="D17" s="41"/>
      <c r="E17" s="41"/>
    </row>
    <row r="18" spans="1:7" ht="58.15" customHeight="1" x14ac:dyDescent="0.25">
      <c r="A18" s="41" t="s">
        <v>27</v>
      </c>
      <c r="B18" s="41"/>
      <c r="C18" s="41"/>
      <c r="D18" s="41"/>
      <c r="E18" s="41"/>
    </row>
    <row r="19" spans="1:7" ht="33" customHeight="1" x14ac:dyDescent="0.25">
      <c r="A19" s="42" t="s">
        <v>28</v>
      </c>
      <c r="B19" s="42"/>
      <c r="C19" s="42"/>
      <c r="D19" s="42"/>
      <c r="E19" s="42"/>
    </row>
    <row r="20" spans="1:7" ht="19.5" customHeight="1" x14ac:dyDescent="0.25">
      <c r="A20" s="42"/>
      <c r="B20" s="42"/>
      <c r="C20" s="42"/>
      <c r="D20" s="42"/>
      <c r="E20" s="42"/>
      <c r="F20" s="2">
        <f>37.8+588.6</f>
        <v>626.4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35</v>
      </c>
      <c r="C22" s="3" t="s">
        <v>4</v>
      </c>
      <c r="D22" s="3">
        <v>12.33</v>
      </c>
      <c r="E22" s="8">
        <f>D22*F20*G20</f>
        <v>23170.536</v>
      </c>
    </row>
    <row r="23" spans="1:7" x14ac:dyDescent="0.25">
      <c r="A23" s="7" t="s">
        <v>43</v>
      </c>
      <c r="B23" s="9" t="s">
        <v>23</v>
      </c>
      <c r="C23" s="3" t="s">
        <v>4</v>
      </c>
      <c r="D23" s="3">
        <v>4.3600000000000003</v>
      </c>
      <c r="E23" s="8">
        <f>D23*F20*G20</f>
        <v>8193.3120000000017</v>
      </c>
    </row>
    <row r="24" spans="1:7" s="19" customFormat="1" x14ac:dyDescent="0.25">
      <c r="A24" s="24" t="s">
        <v>31</v>
      </c>
      <c r="B24" s="9" t="s">
        <v>65</v>
      </c>
      <c r="C24" s="21" t="s">
        <v>33</v>
      </c>
      <c r="D24" s="21"/>
      <c r="E24" s="22">
        <v>5742</v>
      </c>
    </row>
    <row r="25" spans="1:7" s="19" customFormat="1" x14ac:dyDescent="0.25">
      <c r="A25" s="24" t="s">
        <v>66</v>
      </c>
      <c r="B25" s="9" t="s">
        <v>65</v>
      </c>
      <c r="C25" s="21" t="s">
        <v>33</v>
      </c>
      <c r="D25" s="21"/>
      <c r="E25" s="22">
        <v>19500</v>
      </c>
    </row>
    <row r="26" spans="1:7" s="19" customFormat="1" ht="30" x14ac:dyDescent="0.25">
      <c r="A26" s="52" t="s">
        <v>69</v>
      </c>
      <c r="B26" s="9" t="s">
        <v>67</v>
      </c>
      <c r="C26" s="21" t="s">
        <v>68</v>
      </c>
      <c r="D26" s="21">
        <v>4</v>
      </c>
      <c r="E26" s="22">
        <f>D26*260.07</f>
        <v>1040.28</v>
      </c>
    </row>
    <row r="27" spans="1:7" s="19" customFormat="1" x14ac:dyDescent="0.25">
      <c r="A27" s="24"/>
      <c r="B27" s="9"/>
      <c r="C27" s="21"/>
      <c r="D27" s="21"/>
      <c r="E27" s="22"/>
    </row>
    <row r="28" spans="1:7" ht="22.15" customHeight="1" x14ac:dyDescent="0.25">
      <c r="A28" s="10" t="s">
        <v>29</v>
      </c>
      <c r="B28" s="11"/>
      <c r="C28" s="12"/>
      <c r="D28" s="12"/>
      <c r="E28" s="13">
        <f>SUM(E22:E27)</f>
        <v>57646.127999999997</v>
      </c>
    </row>
    <row r="29" spans="1:7" ht="18" customHeight="1" x14ac:dyDescent="0.25"/>
    <row r="30" spans="1:7" ht="33.6" customHeight="1" x14ac:dyDescent="0.25">
      <c r="A30" s="48" t="s">
        <v>70</v>
      </c>
      <c r="B30" s="48"/>
      <c r="C30" s="48"/>
      <c r="D30" s="48"/>
      <c r="E30" s="48"/>
    </row>
    <row r="31" spans="1:7" ht="30.75" customHeight="1" x14ac:dyDescent="0.25">
      <c r="A31" s="41" t="s">
        <v>21</v>
      </c>
      <c r="B31" s="41"/>
      <c r="C31" s="41"/>
      <c r="D31" s="41"/>
      <c r="E31" s="41"/>
    </row>
    <row r="32" spans="1:7" x14ac:dyDescent="0.25">
      <c r="A32" s="41" t="s">
        <v>20</v>
      </c>
      <c r="B32" s="41"/>
      <c r="C32" s="41"/>
      <c r="D32" s="41"/>
      <c r="E32" s="41"/>
    </row>
    <row r="33" spans="1:5" x14ac:dyDescent="0.25">
      <c r="A33" s="41" t="s">
        <v>34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49" t="s">
        <v>5</v>
      </c>
      <c r="B35" s="49"/>
      <c r="C35" s="49"/>
      <c r="D35" s="49"/>
      <c r="E35" s="49"/>
    </row>
    <row r="36" spans="1:5" x14ac:dyDescent="0.25">
      <c r="A36" s="41" t="s">
        <v>18</v>
      </c>
      <c r="B36" s="41"/>
      <c r="C36" s="41"/>
      <c r="D36" s="41"/>
      <c r="E36" s="41"/>
    </row>
    <row r="37" spans="1:5" x14ac:dyDescent="0.25">
      <c r="A37" s="50" t="s">
        <v>51</v>
      </c>
      <c r="B37" s="50"/>
      <c r="C37" s="50"/>
      <c r="D37" s="50"/>
      <c r="E37" s="5"/>
    </row>
    <row r="38" spans="1:5" x14ac:dyDescent="0.25">
      <c r="B38" s="47" t="s">
        <v>19</v>
      </c>
      <c r="C38" s="47"/>
      <c r="D38" s="47"/>
      <c r="E38" s="6" t="s">
        <v>6</v>
      </c>
    </row>
    <row r="39" spans="1:5" x14ac:dyDescent="0.25">
      <c r="A39" s="33"/>
      <c r="B39" s="33"/>
      <c r="C39" s="33"/>
      <c r="D39" s="33"/>
      <c r="E39" s="33"/>
    </row>
    <row r="40" spans="1:5" x14ac:dyDescent="0.25">
      <c r="A40" s="50" t="s">
        <v>30</v>
      </c>
      <c r="B40" s="50"/>
      <c r="C40" s="50"/>
      <c r="D40" s="50"/>
      <c r="E40" s="5"/>
    </row>
    <row r="41" spans="1:5" x14ac:dyDescent="0.25">
      <c r="B41" s="47" t="s">
        <v>19</v>
      </c>
      <c r="C41" s="47"/>
      <c r="D41" s="47"/>
      <c r="E41" s="6" t="s">
        <v>6</v>
      </c>
    </row>
    <row r="43" spans="1:5" x14ac:dyDescent="0.25">
      <c r="A43" s="20" t="s">
        <v>39</v>
      </c>
    </row>
    <row r="44" spans="1:5" x14ac:dyDescent="0.25">
      <c r="A44" s="20" t="s">
        <v>40</v>
      </c>
    </row>
    <row r="45" spans="1:5" x14ac:dyDescent="0.25">
      <c r="A45" s="14" t="s">
        <v>36</v>
      </c>
    </row>
    <row r="46" spans="1:5" x14ac:dyDescent="0.25">
      <c r="A46" s="2" t="s">
        <v>44</v>
      </c>
      <c r="B46" s="15">
        <f>'3кв'!B50</f>
        <v>42264.270000000004</v>
      </c>
    </row>
    <row r="47" spans="1:5" ht="15.75" x14ac:dyDescent="0.25">
      <c r="A47" s="16" t="s">
        <v>62</v>
      </c>
      <c r="B47" s="17"/>
    </row>
    <row r="48" spans="1:5" x14ac:dyDescent="0.25">
      <c r="A48" s="2" t="s">
        <v>38</v>
      </c>
      <c r="B48" s="17">
        <v>39860.43</v>
      </c>
    </row>
    <row r="49" spans="1:2" x14ac:dyDescent="0.25">
      <c r="A49" s="2" t="s">
        <v>46</v>
      </c>
      <c r="B49" s="17">
        <f>150*3</f>
        <v>450</v>
      </c>
    </row>
    <row r="50" spans="1:2" x14ac:dyDescent="0.25">
      <c r="A50" s="2" t="s">
        <v>42</v>
      </c>
      <c r="B50" s="17">
        <v>2537.88</v>
      </c>
    </row>
    <row r="51" spans="1:2" ht="30" x14ac:dyDescent="0.25">
      <c r="A51" s="32" t="s">
        <v>41</v>
      </c>
      <c r="B51" s="17">
        <f>E28</f>
        <v>57646.127999999997</v>
      </c>
    </row>
    <row r="52" spans="1:2" x14ac:dyDescent="0.25">
      <c r="A52" s="18" t="s">
        <v>37</v>
      </c>
      <c r="B52" s="15">
        <f>B46+B48+B49+B50-B51</f>
        <v>27466.452000000019</v>
      </c>
    </row>
  </sheetData>
  <mergeCells count="29">
    <mergeCell ref="A35:E35"/>
    <mergeCell ref="A36:E36"/>
    <mergeCell ref="A37:D37"/>
    <mergeCell ref="B38:D38"/>
    <mergeCell ref="A40:D40"/>
    <mergeCell ref="B41:D41"/>
    <mergeCell ref="A20:E20"/>
    <mergeCell ref="A30:E30"/>
    <mergeCell ref="A31:E31"/>
    <mergeCell ref="A32:E32"/>
    <mergeCell ref="A33:E33"/>
    <mergeCell ref="A34:E34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6" zoomScaleSheetLayoutView="100" workbookViewId="0">
      <selection activeCell="E35" sqref="E3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3" t="s">
        <v>71</v>
      </c>
      <c r="B1" s="53"/>
      <c r="C1" s="53"/>
      <c r="D1" s="54"/>
    </row>
    <row r="2" spans="1:5" ht="15.75" x14ac:dyDescent="0.25">
      <c r="A2" s="55" t="s">
        <v>72</v>
      </c>
      <c r="B2" s="55"/>
      <c r="C2" s="55"/>
      <c r="D2" s="16"/>
    </row>
    <row r="3" spans="1:5" ht="15.75" x14ac:dyDescent="0.25">
      <c r="A3" s="55" t="s">
        <v>89</v>
      </c>
      <c r="B3" s="55"/>
      <c r="C3" s="55"/>
      <c r="D3" s="16"/>
    </row>
    <row r="4" spans="1:5" ht="15.75" x14ac:dyDescent="0.25">
      <c r="A4" s="53" t="s">
        <v>73</v>
      </c>
      <c r="B4" s="53"/>
      <c r="C4" s="53"/>
      <c r="D4" s="54"/>
    </row>
    <row r="5" spans="1:5" ht="15.75" x14ac:dyDescent="0.25">
      <c r="A5" s="56"/>
      <c r="B5" s="56"/>
      <c r="C5" s="56"/>
      <c r="D5" s="1"/>
    </row>
    <row r="6" spans="1:5" ht="15.75" x14ac:dyDescent="0.25">
      <c r="A6" s="16"/>
      <c r="B6" s="57" t="s">
        <v>74</v>
      </c>
      <c r="C6" s="58">
        <f>'1кв'!B44</f>
        <v>40418.81</v>
      </c>
      <c r="D6" s="59"/>
    </row>
    <row r="7" spans="1:5" ht="15.75" x14ac:dyDescent="0.25">
      <c r="A7" s="60" t="s">
        <v>75</v>
      </c>
      <c r="B7" s="57" t="s">
        <v>90</v>
      </c>
      <c r="C7" s="58"/>
      <c r="D7" s="59"/>
    </row>
    <row r="8" spans="1:5" ht="15.75" x14ac:dyDescent="0.25">
      <c r="B8" s="61" t="s">
        <v>76</v>
      </c>
      <c r="C8" s="22">
        <f>'1кв'!B46+'2кв'!B47+'3кв'!B46+'4кв'!B48</f>
        <v>154666.04999999999</v>
      </c>
      <c r="D8" s="62"/>
    </row>
    <row r="9" spans="1:5" ht="30" x14ac:dyDescent="0.25">
      <c r="B9" s="63" t="s">
        <v>77</v>
      </c>
      <c r="C9" s="22">
        <f>'1кв'!B47+'2кв'!B48+'3кв'!B47+'4кв'!B49</f>
        <v>1800</v>
      </c>
      <c r="D9" s="62"/>
    </row>
    <row r="10" spans="1:5" x14ac:dyDescent="0.25">
      <c r="B10" s="64" t="s">
        <v>91</v>
      </c>
      <c r="C10" s="22">
        <f>'1кв'!B48+'2кв'!B49+'3кв'!B48+'4кв'!B50</f>
        <v>9521.7999999999993</v>
      </c>
      <c r="D10" s="62"/>
    </row>
    <row r="11" spans="1:5" ht="15.75" x14ac:dyDescent="0.25">
      <c r="A11" s="65"/>
      <c r="B11" s="61" t="s">
        <v>78</v>
      </c>
      <c r="C11" s="66">
        <f>SUM(C8:C10)</f>
        <v>165987.84999999998</v>
      </c>
      <c r="D11" s="59"/>
    </row>
    <row r="12" spans="1:5" ht="15.75" x14ac:dyDescent="0.25">
      <c r="A12" s="1"/>
      <c r="B12" s="67"/>
      <c r="C12" s="67"/>
      <c r="D12" s="68"/>
    </row>
    <row r="13" spans="1:5" ht="15.75" x14ac:dyDescent="0.25">
      <c r="A13" s="69" t="s">
        <v>79</v>
      </c>
      <c r="B13" s="23" t="s">
        <v>80</v>
      </c>
      <c r="C13" s="22">
        <f>'1кв'!E22+'2кв'!E22+'3кв'!E22+'4кв'!E22</f>
        <v>87796.223999999987</v>
      </c>
      <c r="D13" s="68"/>
    </row>
    <row r="14" spans="1:5" ht="15.75" x14ac:dyDescent="0.25">
      <c r="A14" s="69"/>
      <c r="B14" s="7" t="s">
        <v>43</v>
      </c>
      <c r="C14" s="22">
        <f>'1кв'!E23+'2кв'!E23+'3кв'!E23+'4кв'!E23</f>
        <v>31044.384000000002</v>
      </c>
      <c r="D14" s="68"/>
    </row>
    <row r="15" spans="1:5" ht="15.75" x14ac:dyDescent="0.25">
      <c r="A15" s="1"/>
      <c r="B15" s="7" t="s">
        <v>31</v>
      </c>
      <c r="C15" s="22">
        <f>'1кв'!E24+'2кв'!E24+'3кв'!E24+'4кв'!E24</f>
        <v>5824.92</v>
      </c>
      <c r="D15" s="68"/>
      <c r="E15" s="70"/>
    </row>
    <row r="16" spans="1:5" ht="15.75" x14ac:dyDescent="0.25">
      <c r="A16" s="69"/>
      <c r="B16" s="71" t="s">
        <v>96</v>
      </c>
      <c r="C16" s="22">
        <f>'4кв'!E26</f>
        <v>1040.28</v>
      </c>
      <c r="D16" s="68"/>
    </row>
    <row r="17" spans="1:5" ht="15.75" x14ac:dyDescent="0.25">
      <c r="A17" s="69"/>
      <c r="B17" s="72" t="s">
        <v>81</v>
      </c>
      <c r="C17" s="22">
        <f>SUM(C19:C20)</f>
        <v>53234.400000000001</v>
      </c>
      <c r="D17" s="68"/>
    </row>
    <row r="18" spans="1:5" ht="15.75" x14ac:dyDescent="0.25">
      <c r="A18" s="69"/>
      <c r="B18" s="72" t="s">
        <v>82</v>
      </c>
      <c r="C18" s="73"/>
      <c r="D18" s="68"/>
    </row>
    <row r="19" spans="1:5" ht="15.75" x14ac:dyDescent="0.25">
      <c r="A19" s="69"/>
      <c r="B19" s="52" t="s">
        <v>93</v>
      </c>
      <c r="C19" s="22">
        <f>'2кв'!E25</f>
        <v>33734.400000000001</v>
      </c>
      <c r="D19" s="68"/>
    </row>
    <row r="20" spans="1:5" ht="15.75" x14ac:dyDescent="0.25">
      <c r="A20" s="69"/>
      <c r="B20" s="52" t="s">
        <v>94</v>
      </c>
      <c r="C20" s="22">
        <f>'4кв'!E25</f>
        <v>19500</v>
      </c>
      <c r="D20" s="68"/>
    </row>
    <row r="21" spans="1:5" ht="15.75" x14ac:dyDescent="0.25">
      <c r="A21" s="1"/>
      <c r="B21" s="74" t="s">
        <v>83</v>
      </c>
      <c r="C21" s="66">
        <f>SUM(C13:C17)</f>
        <v>178940.20799999998</v>
      </c>
      <c r="D21" s="68"/>
      <c r="E21" s="70"/>
    </row>
    <row r="22" spans="1:5" ht="15.75" x14ac:dyDescent="0.25">
      <c r="A22" s="1"/>
      <c r="B22" s="75" t="s">
        <v>95</v>
      </c>
      <c r="C22" s="66">
        <f>C6+C11-C21</f>
        <v>27466.45199999999</v>
      </c>
      <c r="D22" s="68"/>
    </row>
    <row r="23" spans="1:5" ht="15.75" x14ac:dyDescent="0.25">
      <c r="A23" s="1"/>
      <c r="B23" s="60"/>
      <c r="C23" s="60"/>
      <c r="D23" s="68"/>
    </row>
    <row r="24" spans="1:5" ht="15.75" x14ac:dyDescent="0.25">
      <c r="A24" s="1"/>
      <c r="B24" s="76" t="s">
        <v>84</v>
      </c>
      <c r="C24" s="76"/>
      <c r="D24" s="68"/>
    </row>
    <row r="25" spans="1:5" ht="15.75" x14ac:dyDescent="0.25">
      <c r="A25" s="1"/>
      <c r="B25" s="76" t="s">
        <v>85</v>
      </c>
      <c r="C25" s="76">
        <v>36328.879999999997</v>
      </c>
      <c r="D25" s="68"/>
    </row>
    <row r="26" spans="1:5" ht="15.75" x14ac:dyDescent="0.25">
      <c r="A26" s="1"/>
      <c r="B26" s="77" t="s">
        <v>92</v>
      </c>
      <c r="C26" s="77">
        <v>31332.05</v>
      </c>
      <c r="D26" s="68"/>
    </row>
    <row r="27" spans="1:5" ht="15.75" x14ac:dyDescent="0.25">
      <c r="A27" s="1"/>
      <c r="B27" s="76" t="s">
        <v>86</v>
      </c>
      <c r="C27" s="76">
        <f>C26-C25</f>
        <v>-4996.8299999999981</v>
      </c>
      <c r="D27" s="68"/>
    </row>
    <row r="28" spans="1:5" ht="15.75" x14ac:dyDescent="0.25">
      <c r="A28" s="1"/>
      <c r="B28" s="60"/>
      <c r="C28" s="60"/>
      <c r="D28" s="68"/>
    </row>
    <row r="29" spans="1:5" ht="15.75" x14ac:dyDescent="0.25">
      <c r="A29" s="1"/>
      <c r="B29" s="60"/>
      <c r="C29" s="60"/>
      <c r="D29" s="68"/>
    </row>
    <row r="30" spans="1:5" ht="15.75" x14ac:dyDescent="0.25">
      <c r="A30" s="1"/>
      <c r="B30" s="60"/>
      <c r="C30" s="60"/>
      <c r="D30" s="68"/>
    </row>
    <row r="31" spans="1:5" ht="15.75" x14ac:dyDescent="0.25">
      <c r="A31" s="1"/>
      <c r="B31" s="60"/>
      <c r="C31" s="60"/>
      <c r="D31" s="68"/>
    </row>
    <row r="32" spans="1:5" ht="15.75" x14ac:dyDescent="0.25">
      <c r="A32" s="1" t="s">
        <v>87</v>
      </c>
      <c r="B32" s="60" t="s">
        <v>97</v>
      </c>
      <c r="C32" s="60"/>
      <c r="D32" s="68"/>
    </row>
    <row r="33" spans="1:4" ht="15.75" x14ac:dyDescent="0.25">
      <c r="A33" s="1"/>
      <c r="B33" s="60" t="s">
        <v>98</v>
      </c>
      <c r="C33" s="60"/>
      <c r="D33" s="68"/>
    </row>
    <row r="34" spans="1:4" ht="15.75" x14ac:dyDescent="0.25">
      <c r="A34" s="1"/>
      <c r="B34" s="60" t="s">
        <v>99</v>
      </c>
      <c r="C34" s="60"/>
      <c r="D34" s="68"/>
    </row>
    <row r="35" spans="1:4" ht="15.75" x14ac:dyDescent="0.25">
      <c r="A35" s="1"/>
      <c r="B35" s="60"/>
      <c r="C35" s="60"/>
      <c r="D35" s="68"/>
    </row>
    <row r="36" spans="1:4" ht="15.75" x14ac:dyDescent="0.25">
      <c r="A36" s="1"/>
      <c r="B36" s="60"/>
      <c r="C36" s="60"/>
      <c r="D36" s="68"/>
    </row>
    <row r="37" spans="1:4" ht="15.75" x14ac:dyDescent="0.25">
      <c r="A37" s="1"/>
      <c r="B37" s="60" t="s">
        <v>88</v>
      </c>
      <c r="C37" s="60"/>
      <c r="D37" s="68"/>
    </row>
    <row r="38" spans="1:4" ht="15.75" x14ac:dyDescent="0.25">
      <c r="A38" s="1"/>
      <c r="B38" s="60"/>
      <c r="C38" s="60"/>
      <c r="D38" s="68"/>
    </row>
    <row r="39" spans="1:4" ht="15.75" x14ac:dyDescent="0.25">
      <c r="A39" s="1"/>
      <c r="B39" s="60"/>
      <c r="C39" s="60"/>
      <c r="D39" s="68"/>
    </row>
    <row r="40" spans="1:4" ht="15.75" x14ac:dyDescent="0.25">
      <c r="A40" s="1"/>
      <c r="B40" s="60"/>
      <c r="C40" s="60"/>
      <c r="D40" s="68"/>
    </row>
    <row r="41" spans="1:4" ht="15.75" x14ac:dyDescent="0.25">
      <c r="A41" s="1"/>
      <c r="B41" s="60"/>
      <c r="C41" s="60"/>
      <c r="D41" s="68"/>
    </row>
  </sheetData>
  <mergeCells count="6">
    <mergeCell ref="A1:C1"/>
    <mergeCell ref="A2:C2"/>
    <mergeCell ref="A3:C3"/>
    <mergeCell ref="A4:C4"/>
    <mergeCell ref="A5:C5"/>
    <mergeCell ref="B12:C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2024-02-14T07:23:44Z</dcterms:modified>
</cp:coreProperties>
</file>